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18\Digitales\Oct-Dic\"/>
    </mc:Choice>
  </mc:AlternateContent>
  <bookViews>
    <workbookView xWindow="0" yWindow="0" windowWidth="28800" windowHeight="13620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E41" i="62" l="1"/>
  <c r="E26" i="62"/>
  <c r="E74" i="59"/>
  <c r="D66" i="59"/>
  <c r="D62" i="59"/>
  <c r="D61" i="59"/>
  <c r="E66" i="59"/>
  <c r="E62" i="59"/>
  <c r="E61" i="59"/>
  <c r="C46" i="62" l="1"/>
  <c r="C28" i="62" l="1"/>
  <c r="C30" i="59"/>
  <c r="E20" i="62" l="1"/>
  <c r="E28" i="62"/>
  <c r="E37" i="62"/>
  <c r="C37" i="62" l="1"/>
  <c r="C20" i="62"/>
  <c r="C55" i="60"/>
  <c r="C52" i="59" l="1"/>
  <c r="D46" i="62" l="1"/>
  <c r="D8" i="63" l="1"/>
  <c r="D15" i="62" l="1"/>
  <c r="C15" i="62"/>
  <c r="C98" i="60"/>
  <c r="C115" i="60"/>
  <c r="C105" i="60"/>
  <c r="C215" i="60"/>
  <c r="C183" i="60"/>
  <c r="C168" i="60"/>
  <c r="C158" i="60"/>
  <c r="C125" i="60"/>
  <c r="C70" i="60"/>
  <c r="C8" i="60"/>
  <c r="C118" i="59"/>
  <c r="C101" i="59"/>
  <c r="D60" i="59"/>
  <c r="E60" i="59"/>
  <c r="E72" i="59"/>
  <c r="D72" i="59"/>
  <c r="C72" i="59"/>
  <c r="C60" i="59"/>
  <c r="E52" i="59"/>
  <c r="D52" i="59"/>
  <c r="C97" i="60" l="1"/>
  <c r="C96" i="60" s="1"/>
  <c r="H3" i="65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26" i="64"/>
  <c r="D7" i="64"/>
  <c r="D35" i="64" s="1"/>
  <c r="D15" i="63"/>
  <c r="D21" i="63"/>
  <c r="A3" i="59" l="1"/>
  <c r="A3" i="60" s="1"/>
  <c r="A2" i="59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<sst xmlns="http://schemas.openxmlformats.org/spreadsheetml/2006/main" count="856" uniqueCount="628">
  <si>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</si>
  <si>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</si>
  <si>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</si>
  <si>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</si>
  <si>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</si>
  <si>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</si>
  <si>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</si>
  <si>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</si>
  <si>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</si>
  <si>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</si>
  <si>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</si>
  <si>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</si>
  <si>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</si>
  <si>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</si>
  <si>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</si>
  <si>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</si>
  <si>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</si>
  <si>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</si>
  <si>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</si>
  <si>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</si>
  <si>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</si>
  <si>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</si>
  <si>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</si>
  <si>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</si>
  <si>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</si>
  <si>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</si>
  <si>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</si>
  <si>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</si>
  <si>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</si>
  <si>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</si>
  <si>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</si>
  <si>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</si>
  <si>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</si>
  <si>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</si>
  <si>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</si>
  <si>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</si>
  <si>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</si>
  <si>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</si>
  <si>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</si>
  <si>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</si>
  <si>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</si>
  <si>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</si>
  <si>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</si>
  <si>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</si>
  <si>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</si>
  <si>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</si>
  <si>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</si>
  <si>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</si>
  <si>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</si>
  <si>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</si>
  <si>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</si>
  <si>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</si>
  <si>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</si>
  <si>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</si>
  <si>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</si>
  <si>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</si>
  <si>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</si>
  <si>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</si>
  <si>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</si>
  <si>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</si>
  <si>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</si>
  <si>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</si>
  <si>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</si>
  <si>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</si>
  <si>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</si>
  <si>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</si>
  <si>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</si>
  <si>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</si>
  <si>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</si>
  <si>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</si>
  <si>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</si>
  <si>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</si>
  <si>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</si>
  <si>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</si>
  <si>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</si>
  <si>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</si>
  <si>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</si>
  <si>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</si>
  <si>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</si>
  <si>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</si>
  <si>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</si>
  <si>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</si>
  <si>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</si>
  <si>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</si>
  <si>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</si>
  <si>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</si>
  <si>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</si>
  <si>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</si>
  <si>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</si>
  <si>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</si>
  <si>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</si>
  <si>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</si>
  <si>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</si>
  <si>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</si>
  <si>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</si>
  <si>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</si>
  <si>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</si>
  <si>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</si>
  <si>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</si>
  <si>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</si>
  <si>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</si>
  <si>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</si>
  <si>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</si>
  <si>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</si>
  <si>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</si>
  <si>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</si>
  <si>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</si>
  <si>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</si>
  <si>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</si>
  <si>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</si>
  <si>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</si>
  <si>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</si>
  <si>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</si>
  <si>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</si>
  <si>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</si>
  <si>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</si>
  <si>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</si>
  <si>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</si>
  <si>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</si>
  <si>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</si>
  <si>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</si>
  <si>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</si>
  <si>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</si>
  <si>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</si>
  <si>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</si>
  <si>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</si>
  <si>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</si>
  <si>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</si>
  <si>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</si>
  <si>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</si>
  <si>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</si>
  <si>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</si>
  <si>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</si>
  <si>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</si>
  <si>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</si>
  <si>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</si>
  <si>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</si>
  <si>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</si>
  <si>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</si>
  <si>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</si>
  <si>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</si>
  <si>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</si>
  <si>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</si>
  <si>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</si>
  <si>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</si>
  <si>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</si>
  <si>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</si>
  <si>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</si>
  <si>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</si>
  <si>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</si>
  <si>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</si>
  <si>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</si>
  <si>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</si>
  <si>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</si>
  <si>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</si>
  <si>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</si>
  <si>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</si>
  <si>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</si>
  <si>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</si>
  <si>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</si>
  <si>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</si>
  <si>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</si>
  <si>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</si>
  <si>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</si>
  <si>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</si>
  <si>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</si>
  <si>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</si>
  <si>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</si>
  <si>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</si>
  <si>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</si>
  <si>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</si>
  <si>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</si>
  <si>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</si>
  <si>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</si>
  <si>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</si>
  <si>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</si>
  <si>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</si>
  <si>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</si>
  <si>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</si>
  <si>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</si>
  <si>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</si>
  <si>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</si>
  <si>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</si>
  <si>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</si>
  <si>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</si>
  <si>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</si>
  <si>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</si>
  <si>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</si>
  <si>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</si>
  <si>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</si>
  <si>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</si>
  <si>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</si>
  <si>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</si>
  <si>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</si>
  <si>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</si>
  <si>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</si>
  <si>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</si>
  <si>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</si>
  <si>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</si>
  <si>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</si>
  <si>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</si>
  <si>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</si>
  <si>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</si>
  <si>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</si>
  <si>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</si>
  <si>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</si>
  <si>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</si>
  <si>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</si>
  <si>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</si>
  <si>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</si>
  <si>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</si>
  <si>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</si>
  <si>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</si>
  <si>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</si>
  <si>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</si>
  <si>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</si>
  <si>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</si>
  <si>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</si>
  <si>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</si>
  <si>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</si>
  <si>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</si>
  <si>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</si>
  <si>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</si>
  <si>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</si>
  <si>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</si>
  <si>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</si>
  <si>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</si>
  <si>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</si>
  <si>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</si>
  <si>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</si>
  <si>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</si>
  <si>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</si>
  <si>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</si>
  <si>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</si>
  <si>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</si>
  <si>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</si>
  <si>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</si>
  <si>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</si>
  <si>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</si>
  <si>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</si>
  <si>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</si>
  <si>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</si>
  <si>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</si>
  <si>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</si>
  <si>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</si>
  <si>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</si>
  <si>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</si>
  <si>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</si>
  <si>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</si>
  <si>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</si>
  <si>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</si>
  <si>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</si>
  <si>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</si>
  <si>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</si>
  <si>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</si>
  <si>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</si>
  <si>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</si>
  <si>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</si>
  <si>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</si>
  <si>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</si>
  <si>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</si>
  <si>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</si>
  <si>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</si>
  <si>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</si>
  <si>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</si>
  <si>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</si>
  <si>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</si>
  <si>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</si>
  <si>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</si>
  <si>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</si>
  <si>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</si>
  <si>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</si>
  <si>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</si>
  <si>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</si>
  <si>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</si>
  <si>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</si>
  <si>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</si>
  <si>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</si>
  <si>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</si>
  <si>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</si>
  <si>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</si>
  <si>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</si>
  <si>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</si>
  <si>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</si>
  <si>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</si>
  <si>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</si>
  <si>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</si>
  <si>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</si>
  <si>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</si>
  <si>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</si>
  <si>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</si>
  <si>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</si>
  <si>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</si>
  <si>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</si>
  <si>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</si>
  <si>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</si>
  <si>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</si>
  <si>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</si>
  <si>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</si>
  <si>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</si>
  <si>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</si>
  <si>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</si>
  <si>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</si>
  <si>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</si>
  <si>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</si>
  <si>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</si>
  <si>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</si>
  <si>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</si>
  <si>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</si>
  <si>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</si>
  <si>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</si>
  <si>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</si>
  <si>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</si>
  <si>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</si>
  <si>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</si>
  <si>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</si>
  <si>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</si>
  <si>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</si>
  <si>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</si>
  <si>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</si>
  <si>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</si>
  <si>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</si>
  <si>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</si>
  <si>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</si>
  <si>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</si>
  <si>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</si>
  <si>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</si>
  <si>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</si>
  <si>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</si>
  <si>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</si>
  <si>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</si>
  <si>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</si>
  <si>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</si>
  <si>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</si>
  <si>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</si>
  <si>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</si>
  <si>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</si>
  <si>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</si>
  <si>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</si>
  <si>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</si>
  <si>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</si>
  <si>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</si>
  <si>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</si>
  <si>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</si>
  <si>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</si>
  <si>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</si>
  <si>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</si>
  <si>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</si>
  <si>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</si>
  <si>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</si>
  <si>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</si>
  <si>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</si>
  <si>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</si>
  <si>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</si>
  <si>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</si>
  <si>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</si>
  <si>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</si>
  <si>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</si>
  <si>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</si>
  <si>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</si>
  <si>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</si>
  <si>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</si>
  <si>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</si>
  <si>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</si>
  <si>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</si>
  <si>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</si>
  <si>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</si>
  <si>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</si>
  <si>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</si>
  <si>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</si>
  <si>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</si>
  <si>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</si>
  <si>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</si>
  <si>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</si>
  <si>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</si>
  <si>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</si>
  <si>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</si>
  <si>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</si>
  <si>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</si>
  <si>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</si>
  <si>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</si>
  <si>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</si>
  <si>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</si>
  <si>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</si>
  <si>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</si>
  <si>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</si>
  <si>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</si>
  <si>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</si>
  <si>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</si>
  <si>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</si>
  <si>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</si>
  <si>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</si>
  <si>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</si>
  <si>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</si>
  <si>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</si>
  <si>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</si>
  <si>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</si>
  <si>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</si>
  <si>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</si>
  <si>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</si>
  <si>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</si>
  <si>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</si>
  <si>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</si>
  <si>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</si>
  <si>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</si>
  <si>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</si>
  <si>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</si>
  <si>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</si>
  <si>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</si>
  <si>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</si>
  <si>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</si>
  <si>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</si>
  <si>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</si>
  <si>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</si>
  <si>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</si>
  <si>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</si>
  <si>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</si>
  <si>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</si>
  <si>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</si>
  <si>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</si>
  <si>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</si>
  <si>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</si>
  <si>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</si>
  <si>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</si>
  <si>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</si>
  <si>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</si>
  <si>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</si>
  <si>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</si>
  <si>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</si>
  <si>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</si>
  <si>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</si>
  <si>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</si>
  <si>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</si>
  <si>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</si>
  <si>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</si>
  <si>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</si>
  <si>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</si>
  <si>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</si>
  <si>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</si>
  <si>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</si>
  <si>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</si>
  <si>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</si>
  <si>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</si>
  <si>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</si>
  <si>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</si>
  <si>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</si>
  <si>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</si>
  <si>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</si>
  <si>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</si>
  <si>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</si>
  <si>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</si>
  <si>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</si>
  <si>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</si>
  <si>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</si>
  <si>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</si>
  <si>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</si>
  <si>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</si>
  <si>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</si>
  <si>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</si>
  <si>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</si>
  <si>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</si>
  <si>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</si>
  <si>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</si>
  <si>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</si>
  <si>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</si>
  <si>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</si>
  <si>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</si>
  <si>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</si>
  <si>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</si>
  <si>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</si>
  <si>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</si>
  <si>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</si>
  <si>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</si>
  <si>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</si>
  <si>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</si>
  <si>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</si>
  <si>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</si>
  <si>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</si>
  <si>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</si>
  <si>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</si>
  <si>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</si>
  <si>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</si>
  <si>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</si>
  <si>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</si>
  <si>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</si>
  <si>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</si>
  <si>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</si>
  <si>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</si>
  <si>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</si>
  <si>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</si>
  <si>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</si>
  <si>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</si>
  <si>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</si>
  <si>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</si>
  <si>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</si>
  <si>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</si>
  <si>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</si>
  <si>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</si>
  <si>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</si>
  <si>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</si>
  <si>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</si>
  <si>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</si>
  <si>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</si>
  <si>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</si>
  <si>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</si>
  <si>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</si>
  <si>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</si>
  <si>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</si>
  <si>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</si>
  <si>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</si>
  <si>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</si>
  <si>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</si>
  <si>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</si>
  <si>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</si>
  <si>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</si>
  <si>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</si>
  <si>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</si>
  <si>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</si>
  <si>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</si>
  <si>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</si>
  <si>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</si>
  <si>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</si>
  <si>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</si>
  <si>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</si>
  <si>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</si>
  <si>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</si>
  <si>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</si>
  <si>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</si>
  <si>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</si>
  <si>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</si>
  <si>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</si>
  <si>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</si>
  <si>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</si>
  <si>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</si>
  <si>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</si>
  <si>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</si>
  <si>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</si>
  <si>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</si>
  <si>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</si>
  <si>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</si>
  <si>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</si>
  <si>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</si>
  <si>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</si>
  <si>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</si>
  <si>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</si>
  <si>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</si>
  <si>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</si>
  <si>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</si>
  <si>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</si>
  <si>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</si>
  <si>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</si>
  <si>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</si>
  <si>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</si>
  <si>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</si>
  <si>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</si>
  <si>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</si>
  <si>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</si>
  <si>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</si>
  <si>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</si>
  <si>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</si>
  <si>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</si>
  <si>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</si>
  <si>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</si>
  <si>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</si>
  <si>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</si>
  <si>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</si>
  <si>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</si>
  <si>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</si>
  <si>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</si>
  <si>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</si>
  <si>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</si>
  <si>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</si>
  <si>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</si>
  <si>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</si>
  <si>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</si>
  <si>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</si>
  <si>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</si>
  <si>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</si>
  <si>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</si>
  <si>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</si>
  <si>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</si>
  <si>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</si>
  <si>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</si>
  <si>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</si>
  <si>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</si>
  <si>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</si>
  <si>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</si>
  <si>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</si>
  <si>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</si>
  <si>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</si>
  <si>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</si>
  <si>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</si>
  <si>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</si>
  <si>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</si>
  <si>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</si>
  <si>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</si>
  <si>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</si>
  <si>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</si>
  <si>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</si>
  <si>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</si>
  <si>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</si>
  <si>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</si>
  <si>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</si>
  <si>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</si>
  <si>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</si>
  <si>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</si>
  <si>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</si>
  <si>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</si>
  <si>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</si>
  <si>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</si>
  <si>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</si>
  <si>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</si>
  <si>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</si>
  <si>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</si>
  <si>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</si>
  <si>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</si>
  <si>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</si>
  <si>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</si>
  <si>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</si>
  <si>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</si>
  <si>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</si>
  <si>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</si>
  <si>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</si>
  <si>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</si>
  <si>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</si>
  <si>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</si>
  <si>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Patronato de Explora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</si>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</sst>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0" borderId="0" xfId="8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618076</xdr:colOff>
      <xdr:row>2</xdr:row>
      <xdr:rowOff>104775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1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1356863</xdr:colOff>
      <xdr:row>3</xdr:row>
      <xdr:rowOff>13657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1816" cy="74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1276350</xdr:colOff>
      <xdr:row>2</xdr:row>
      <xdr:rowOff>229743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70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434304</xdr:colOff>
      <xdr:row>1</xdr:row>
      <xdr:rowOff>161925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105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1037262</xdr:colOff>
      <xdr:row>2</xdr:row>
      <xdr:rowOff>142875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04012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1581151</xdr:colOff>
      <xdr:row>2</xdr:row>
      <xdr:rowOff>139764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95450" cy="616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1301342</xdr:colOff>
      <xdr:row>2</xdr:row>
      <xdr:rowOff>38101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15642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1314450</xdr:colOff>
      <xdr:row>3</xdr:row>
      <xdr:rowOff>5462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81200" cy="7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626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289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627</v>
      </c>
      <c r="B3" s="151"/>
      <c r="C3" s="73"/>
      <c r="D3" s="70" t="s">
        <v>292</v>
      </c>
      <c r="E3" s="71">
        <v>4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ht="15" x14ac:dyDescent="0.25">
      <c r="A8" s="40"/>
      <c r="B8" s="42" t="s">
        <v>0</v>
      </c>
      <c r="D8"/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>
      <selection activeCell="F11" sqref="F1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8" s="94" customFormat="1" ht="18.95" customHeight="1" x14ac:dyDescent="0.25">
      <c r="A1" s="156" t="str">
        <f>'Notas a los Edos Financieros'!A1</f>
        <v>Patronato de Explora</v>
      </c>
      <c r="B1" s="156"/>
      <c r="C1" s="156"/>
      <c r="D1" s="156"/>
    </row>
    <row r="2" spans="1:8" s="94" customFormat="1" ht="18.95" customHeight="1" x14ac:dyDescent="0.25">
      <c r="A2" s="156" t="s">
        <v>624</v>
      </c>
      <c r="B2" s="156"/>
      <c r="C2" s="156"/>
      <c r="D2" s="156"/>
    </row>
    <row r="3" spans="1:8" s="94" customFormat="1" ht="18.95" customHeight="1" x14ac:dyDescent="0.25">
      <c r="A3" s="156" t="str">
        <f>'Notas a los Edos Financieros'!A3</f>
        <v>Correspondiente del 01 de Enero al 31 de Diciembre</v>
      </c>
      <c r="B3" s="156"/>
      <c r="C3" s="156"/>
      <c r="D3" s="156"/>
    </row>
    <row r="4" spans="1:8" s="97" customFormat="1" ht="18.95" customHeight="1" x14ac:dyDescent="0.2">
      <c r="A4" s="157" t="s">
        <v>620</v>
      </c>
      <c r="B4" s="157"/>
      <c r="C4" s="157"/>
      <c r="D4" s="157"/>
    </row>
    <row r="5" spans="1:8" s="95" customFormat="1" x14ac:dyDescent="0.2">
      <c r="A5" s="98"/>
      <c r="B5" s="99"/>
      <c r="C5" s="99"/>
      <c r="D5" s="99"/>
    </row>
    <row r="6" spans="1:8" x14ac:dyDescent="0.2">
      <c r="A6" s="100" t="s">
        <v>146</v>
      </c>
      <c r="B6" s="100"/>
      <c r="C6" s="101"/>
      <c r="D6" s="102">
        <v>61286886.939999998</v>
      </c>
    </row>
    <row r="7" spans="1:8" x14ac:dyDescent="0.2">
      <c r="B7" s="103"/>
      <c r="C7" s="104"/>
      <c r="D7" s="105"/>
    </row>
    <row r="8" spans="1:8" ht="15" x14ac:dyDescent="0.25">
      <c r="A8" s="106" t="s">
        <v>145</v>
      </c>
      <c r="B8" s="107"/>
      <c r="C8" s="108"/>
      <c r="D8" s="109">
        <f>SUM(C9:C13)</f>
        <v>0</v>
      </c>
      <c r="H8"/>
    </row>
    <row r="9" spans="1:8" x14ac:dyDescent="0.2">
      <c r="A9" s="110"/>
      <c r="B9" s="111" t="s">
        <v>144</v>
      </c>
      <c r="C9" s="112">
        <v>0</v>
      </c>
      <c r="D9" s="113"/>
    </row>
    <row r="10" spans="1:8" x14ac:dyDescent="0.2">
      <c r="A10" s="110"/>
      <c r="B10" s="111" t="s">
        <v>143</v>
      </c>
      <c r="C10" s="112">
        <v>0</v>
      </c>
      <c r="D10" s="114"/>
    </row>
    <row r="11" spans="1:8" x14ac:dyDescent="0.2">
      <c r="A11" s="110"/>
      <c r="B11" s="111" t="s">
        <v>142</v>
      </c>
      <c r="C11" s="112">
        <v>0</v>
      </c>
      <c r="D11" s="114"/>
    </row>
    <row r="12" spans="1:8" x14ac:dyDescent="0.2">
      <c r="A12" s="110"/>
      <c r="B12" s="111" t="s">
        <v>141</v>
      </c>
      <c r="C12" s="112">
        <v>0</v>
      </c>
      <c r="D12" s="114"/>
    </row>
    <row r="13" spans="1:8" x14ac:dyDescent="0.2">
      <c r="A13" s="115" t="s">
        <v>140</v>
      </c>
      <c r="B13" s="111"/>
      <c r="C13" s="112">
        <v>0</v>
      </c>
      <c r="D13" s="114"/>
    </row>
    <row r="14" spans="1:8" x14ac:dyDescent="0.2">
      <c r="B14" s="116"/>
      <c r="C14" s="117"/>
      <c r="D14" s="118"/>
    </row>
    <row r="15" spans="1:8" x14ac:dyDescent="0.2">
      <c r="A15" s="106" t="s">
        <v>139</v>
      </c>
      <c r="B15" s="107"/>
      <c r="C15" s="108"/>
      <c r="D15" s="109">
        <f>SUM(D16:D19)</f>
        <v>0</v>
      </c>
    </row>
    <row r="16" spans="1:8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61286886.939999998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6" s="124" customFormat="1" ht="18.95" customHeight="1" x14ac:dyDescent="0.25">
      <c r="A1" s="158" t="str">
        <f>'Notas a los Edos Financieros'!A1</f>
        <v>Patronato de Explora</v>
      </c>
      <c r="B1" s="158"/>
      <c r="C1" s="158"/>
      <c r="D1" s="158"/>
    </row>
    <row r="2" spans="1:6" s="124" customFormat="1" ht="18.95" customHeight="1" x14ac:dyDescent="0.25">
      <c r="A2" s="158" t="s">
        <v>625</v>
      </c>
      <c r="B2" s="158"/>
      <c r="C2" s="158"/>
      <c r="D2" s="158"/>
    </row>
    <row r="3" spans="1:6" s="124" customFormat="1" ht="18.95" customHeight="1" x14ac:dyDescent="0.25">
      <c r="A3" s="158" t="str">
        <f>'Notas a los Edos Financieros'!A3</f>
        <v>Correspondiente del 01 de Enero al 31 de Diciembre</v>
      </c>
      <c r="B3" s="158"/>
      <c r="C3" s="158"/>
      <c r="D3" s="158"/>
      <c r="F3"/>
    </row>
    <row r="4" spans="1:6" s="125" customFormat="1" x14ac:dyDescent="0.2">
      <c r="A4" s="159"/>
      <c r="B4" s="159"/>
      <c r="C4" s="159"/>
      <c r="D4" s="159"/>
    </row>
    <row r="5" spans="1:6" x14ac:dyDescent="0.2">
      <c r="A5" s="126" t="s">
        <v>168</v>
      </c>
      <c r="B5" s="127"/>
      <c r="C5" s="128"/>
      <c r="D5" s="129">
        <v>42728887.270000003</v>
      </c>
    </row>
    <row r="6" spans="1:6" x14ac:dyDescent="0.2">
      <c r="A6" s="130"/>
      <c r="B6" s="103"/>
      <c r="C6" s="131"/>
      <c r="D6" s="132"/>
    </row>
    <row r="7" spans="1:6" x14ac:dyDescent="0.2">
      <c r="A7" s="106" t="s">
        <v>167</v>
      </c>
      <c r="B7" s="133"/>
      <c r="C7" s="128"/>
      <c r="D7" s="134">
        <f>SUM(C8:C24)</f>
        <v>0</v>
      </c>
    </row>
    <row r="8" spans="1:6" x14ac:dyDescent="0.2">
      <c r="A8" s="110"/>
      <c r="B8" s="135" t="s">
        <v>166</v>
      </c>
      <c r="C8" s="112">
        <v>0</v>
      </c>
      <c r="D8" s="136"/>
    </row>
    <row r="9" spans="1:6" x14ac:dyDescent="0.2">
      <c r="A9" s="110"/>
      <c r="B9" s="135" t="s">
        <v>165</v>
      </c>
      <c r="C9" s="112">
        <v>0</v>
      </c>
      <c r="D9" s="137"/>
    </row>
    <row r="10" spans="1:6" x14ac:dyDescent="0.2">
      <c r="A10" s="110"/>
      <c r="B10" s="135" t="s">
        <v>164</v>
      </c>
      <c r="C10" s="112">
        <v>0</v>
      </c>
      <c r="D10" s="137"/>
    </row>
    <row r="11" spans="1:6" x14ac:dyDescent="0.2">
      <c r="A11" s="110"/>
      <c r="B11" s="135" t="s">
        <v>163</v>
      </c>
      <c r="C11" s="112">
        <v>0</v>
      </c>
      <c r="D11" s="137"/>
    </row>
    <row r="12" spans="1:6" x14ac:dyDescent="0.2">
      <c r="A12" s="110"/>
      <c r="B12" s="135" t="s">
        <v>162</v>
      </c>
      <c r="C12" s="112">
        <v>0</v>
      </c>
      <c r="D12" s="137"/>
    </row>
    <row r="13" spans="1:6" x14ac:dyDescent="0.2">
      <c r="A13" s="110"/>
      <c r="B13" s="135" t="s">
        <v>161</v>
      </c>
      <c r="C13" s="112">
        <v>0</v>
      </c>
      <c r="D13" s="137"/>
    </row>
    <row r="14" spans="1:6" x14ac:dyDescent="0.2">
      <c r="A14" s="110"/>
      <c r="B14" s="135" t="s">
        <v>160</v>
      </c>
      <c r="C14" s="112">
        <v>0</v>
      </c>
      <c r="D14" s="137"/>
    </row>
    <row r="15" spans="1:6" x14ac:dyDescent="0.2">
      <c r="A15" s="110"/>
      <c r="B15" s="135" t="s">
        <v>159</v>
      </c>
      <c r="C15" s="112">
        <v>0</v>
      </c>
      <c r="D15" s="137"/>
    </row>
    <row r="16" spans="1:6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42728887.270000003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9" sqref="A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tr">
        <f>'Notas a los Edos Financieros'!A1</f>
        <v>Patronato de Explora</v>
      </c>
      <c r="B1" s="160"/>
      <c r="C1" s="160"/>
      <c r="D1" s="160"/>
      <c r="E1" s="160"/>
      <c r="F1" s="160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tr">
        <f>'Notas a los Edos Financieros'!A2</f>
        <v>Notas de Desglose Estado de Situación Financiera</v>
      </c>
      <c r="B2" s="160"/>
      <c r="C2" s="160"/>
      <c r="D2" s="160"/>
      <c r="E2" s="160"/>
      <c r="F2" s="160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4" t="str">
        <f>'Notas a los Edos Financieros'!A3</f>
        <v>Correspondiente del 01 de Enero al 31 de Diciembre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4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ht="15" x14ac:dyDescent="0.25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  <c r="H11"/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100" zoomScaleSheetLayoutView="100" workbookViewId="0">
      <selection activeCell="G30" sqref="G30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88" zoomScale="106" zoomScaleNormal="106" workbookViewId="0">
      <selection activeCell="I135" sqref="I135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9" s="72" customFormat="1" ht="18.95" customHeight="1" x14ac:dyDescent="0.25">
      <c r="A1" s="152" t="str">
        <f>'Notas a los Edos Financieros'!A1</f>
        <v>Patronato de Explora</v>
      </c>
      <c r="B1" s="153"/>
      <c r="C1" s="153"/>
      <c r="D1" s="153"/>
      <c r="E1" s="153"/>
      <c r="F1" s="153"/>
      <c r="G1" s="70" t="s">
        <v>288</v>
      </c>
      <c r="H1" s="81">
        <f>'Notas a los Edos Financieros'!E1</f>
        <v>2018</v>
      </c>
    </row>
    <row r="2" spans="1:9" s="72" customFormat="1" ht="18.95" customHeight="1" x14ac:dyDescent="0.25">
      <c r="A2" s="152" t="str">
        <f>'Notas a los Edos Financieros'!A2</f>
        <v>Notas de Desglose Estado de Situación Financiera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9" s="72" customFormat="1" ht="18.95" customHeight="1" x14ac:dyDescent="0.25">
      <c r="A3" s="152" t="str">
        <f>'Notas a los Edos Financieros'!A3</f>
        <v>Correspondiente del 01 de Enero al 31 de Diciembre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4</v>
      </c>
      <c r="I3"/>
    </row>
    <row r="4" spans="1:9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9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9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9" x14ac:dyDescent="0.2">
      <c r="A8" s="78">
        <v>1114</v>
      </c>
      <c r="B8" s="76" t="s">
        <v>294</v>
      </c>
      <c r="C8" s="80">
        <v>9836572.3499999996</v>
      </c>
    </row>
    <row r="9" spans="1:9" x14ac:dyDescent="0.2">
      <c r="A9" s="78">
        <v>1115</v>
      </c>
      <c r="B9" s="76" t="s">
        <v>295</v>
      </c>
      <c r="C9" s="80">
        <v>0</v>
      </c>
    </row>
    <row r="10" spans="1:9" x14ac:dyDescent="0.2">
      <c r="A10" s="78">
        <v>1121</v>
      </c>
      <c r="B10" s="76" t="s">
        <v>296</v>
      </c>
      <c r="C10" s="80">
        <v>0</v>
      </c>
    </row>
    <row r="11" spans="1:9" x14ac:dyDescent="0.2">
      <c r="A11" s="78">
        <v>1211</v>
      </c>
      <c r="B11" s="76" t="s">
        <v>297</v>
      </c>
      <c r="C11" s="80">
        <v>0</v>
      </c>
    </row>
    <row r="13" spans="1:9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9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9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9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4308026.4800000004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4587.3599999999997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3758545.3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2856062.51</v>
      </c>
    </row>
    <row r="31" spans="1:8" x14ac:dyDescent="0.2">
      <c r="A31" s="78">
        <v>1141</v>
      </c>
      <c r="B31" s="76" t="s">
        <v>315</v>
      </c>
      <c r="C31" s="80">
        <v>2856062.51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75493865.469999999</v>
      </c>
      <c r="D52" s="80">
        <f>SUM(D53:D59)</f>
        <v>0</v>
      </c>
      <c r="E52" s="80">
        <f>SUM(E53:E59)</f>
        <v>389599.29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42201353.82</v>
      </c>
      <c r="D55" s="80">
        <v>0</v>
      </c>
      <c r="E55" s="80">
        <v>389599.29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33292511.649999999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20874239.449999999</v>
      </c>
      <c r="D60" s="80">
        <f>SUM(D61:D68)</f>
        <v>3810393.14</v>
      </c>
      <c r="E60" s="80">
        <f>SUM(E61:E68)</f>
        <v>7529199.8299999991</v>
      </c>
    </row>
    <row r="61" spans="1:9" x14ac:dyDescent="0.2">
      <c r="A61" s="78">
        <v>1241</v>
      </c>
      <c r="B61" s="148" t="s">
        <v>337</v>
      </c>
      <c r="C61" s="80">
        <v>10010920.210000001</v>
      </c>
      <c r="D61" s="80">
        <f>8368.66+1134676.12+42221.59+11930.74+5784.12-236.37</f>
        <v>1202744.8600000001</v>
      </c>
      <c r="E61" s="80">
        <f>631650.19+2031100.61+38634.28+35442.24+469707.27</f>
        <v>3206534.59</v>
      </c>
    </row>
    <row r="62" spans="1:9" x14ac:dyDescent="0.2">
      <c r="A62" s="78">
        <v>1242</v>
      </c>
      <c r="B62" s="148" t="s">
        <v>338</v>
      </c>
      <c r="C62" s="80">
        <v>10233930.08</v>
      </c>
      <c r="D62" s="80">
        <f>16590+14540.79+2567568.14</f>
        <v>2598698.9300000002</v>
      </c>
      <c r="E62" s="80">
        <f>76037.5+66888.23+3824458.13</f>
        <v>3967383.86</v>
      </c>
    </row>
    <row r="63" spans="1:9" x14ac:dyDescent="0.2">
      <c r="A63" s="78">
        <v>1243</v>
      </c>
      <c r="B63" s="148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148" t="s">
        <v>340</v>
      </c>
      <c r="C64" s="80">
        <v>346486.14</v>
      </c>
      <c r="D64" s="80">
        <v>0</v>
      </c>
      <c r="E64" s="80">
        <v>323988.13</v>
      </c>
    </row>
    <row r="65" spans="1:9" x14ac:dyDescent="0.2">
      <c r="A65" s="78">
        <v>1245</v>
      </c>
      <c r="B65" s="148" t="s">
        <v>341</v>
      </c>
      <c r="C65" s="80">
        <v>75369</v>
      </c>
      <c r="D65" s="80">
        <v>7536.95</v>
      </c>
      <c r="E65" s="80">
        <v>14445.81</v>
      </c>
    </row>
    <row r="66" spans="1:9" x14ac:dyDescent="0.2">
      <c r="A66" s="78">
        <v>1246</v>
      </c>
      <c r="B66" s="148" t="s">
        <v>342</v>
      </c>
      <c r="C66" s="80">
        <v>207534.02</v>
      </c>
      <c r="D66" s="80">
        <f>1760.59+431.78-779.97</f>
        <v>1412.3999999999999</v>
      </c>
      <c r="E66" s="80">
        <f>15669.91+1177.53</f>
        <v>16847.439999999999</v>
      </c>
    </row>
    <row r="67" spans="1:9" x14ac:dyDescent="0.2">
      <c r="A67" s="78">
        <v>1247</v>
      </c>
      <c r="B67" s="148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  <c r="F68" s="80"/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SUM(C73:C84)</f>
        <v>4365086.43</v>
      </c>
      <c r="D72" s="80">
        <f t="shared" ref="D72:E72" si="0">SUM(D73:D84)</f>
        <v>0</v>
      </c>
      <c r="E72" s="80">
        <f t="shared" si="0"/>
        <v>167342.5</v>
      </c>
    </row>
    <row r="73" spans="1:9" x14ac:dyDescent="0.2">
      <c r="A73" s="78">
        <v>1251</v>
      </c>
      <c r="B73" s="148" t="s">
        <v>347</v>
      </c>
      <c r="C73" s="80">
        <v>3403309.48</v>
      </c>
      <c r="D73" s="80">
        <v>0</v>
      </c>
      <c r="E73" s="80">
        <v>58166.82</v>
      </c>
    </row>
    <row r="74" spans="1:9" x14ac:dyDescent="0.2">
      <c r="A74" s="78">
        <v>1252</v>
      </c>
      <c r="B74" s="148" t="s">
        <v>348</v>
      </c>
      <c r="C74" s="80">
        <v>114549.5</v>
      </c>
      <c r="D74" s="80">
        <v>0</v>
      </c>
      <c r="E74" s="80">
        <f>3194.71+5020.57</f>
        <v>8215.2799999999988</v>
      </c>
    </row>
    <row r="75" spans="1:9" x14ac:dyDescent="0.2">
      <c r="A75" s="78">
        <v>1253</v>
      </c>
      <c r="B75" s="148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148" t="s">
        <v>350</v>
      </c>
      <c r="C76" s="80">
        <v>847227.45</v>
      </c>
      <c r="D76" s="80">
        <v>0</v>
      </c>
      <c r="E76" s="80">
        <v>100960.4</v>
      </c>
    </row>
    <row r="77" spans="1:9" x14ac:dyDescent="0.2">
      <c r="A77" s="78">
        <v>1259</v>
      </c>
      <c r="B77" s="148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SUM(C102:C114)</f>
        <v>750342.08000000007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409081.59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124237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217023.49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9" x14ac:dyDescent="0.2">
      <c r="A129" s="78">
        <v>2254</v>
      </c>
      <c r="B129" s="76" t="s">
        <v>394</v>
      </c>
      <c r="C129" s="80">
        <v>0</v>
      </c>
    </row>
    <row r="130" spans="1:9" x14ac:dyDescent="0.2">
      <c r="A130" s="78">
        <v>2255</v>
      </c>
      <c r="B130" s="76" t="s">
        <v>395</v>
      </c>
      <c r="C130" s="80">
        <v>0</v>
      </c>
    </row>
    <row r="131" spans="1:9" x14ac:dyDescent="0.2">
      <c r="A131" s="78">
        <v>2256</v>
      </c>
      <c r="B131" s="76" t="s">
        <v>396</v>
      </c>
      <c r="C131" s="80">
        <v>0</v>
      </c>
    </row>
    <row r="133" spans="1:9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9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9" x14ac:dyDescent="0.2">
      <c r="A135" s="78">
        <v>2159</v>
      </c>
      <c r="B135" s="76" t="s">
        <v>397</v>
      </c>
      <c r="C135" s="80">
        <v>52764.959999999999</v>
      </c>
      <c r="I135" s="80"/>
    </row>
    <row r="136" spans="1:9" x14ac:dyDescent="0.2">
      <c r="A136" s="78">
        <v>2199</v>
      </c>
      <c r="B136" s="76" t="s">
        <v>398</v>
      </c>
      <c r="C136" s="80">
        <v>0</v>
      </c>
    </row>
    <row r="137" spans="1:9" x14ac:dyDescent="0.2">
      <c r="A137" s="78">
        <v>2240</v>
      </c>
      <c r="B137" s="76" t="s">
        <v>399</v>
      </c>
      <c r="C137" s="80">
        <v>0</v>
      </c>
    </row>
    <row r="138" spans="1:9" x14ac:dyDescent="0.2">
      <c r="A138" s="78">
        <v>2241</v>
      </c>
      <c r="B138" s="76" t="s">
        <v>400</v>
      </c>
      <c r="C138" s="80">
        <v>0</v>
      </c>
    </row>
    <row r="139" spans="1:9" x14ac:dyDescent="0.2">
      <c r="A139" s="78">
        <v>2242</v>
      </c>
      <c r="B139" s="76" t="s">
        <v>401</v>
      </c>
      <c r="C139" s="80">
        <v>0</v>
      </c>
    </row>
    <row r="140" spans="1:9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9" sqref="B9:B1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opLeftCell="A161" zoomScaleNormal="100" workbookViewId="0">
      <selection activeCell="C183" sqref="C183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8" s="82" customFormat="1" ht="18.95" customHeight="1" x14ac:dyDescent="0.25">
      <c r="A1" s="150" t="str">
        <f>ESF!A1</f>
        <v>Patronato de Explora</v>
      </c>
      <c r="B1" s="150"/>
      <c r="C1" s="150"/>
      <c r="D1" s="70" t="s">
        <v>288</v>
      </c>
      <c r="E1" s="81">
        <f>'Notas a los Edos Financieros'!E1</f>
        <v>2018</v>
      </c>
    </row>
    <row r="2" spans="1:8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8" s="72" customFormat="1" ht="18.95" customHeight="1" x14ac:dyDescent="0.25">
      <c r="A3" s="150" t="str">
        <f>ESF!A3</f>
        <v>Correspondiente del 01 de Enero al 31 de Diciembre</v>
      </c>
      <c r="B3" s="150"/>
      <c r="C3" s="150"/>
      <c r="D3" s="70" t="s">
        <v>292</v>
      </c>
      <c r="E3" s="81">
        <f>'Notas a los Edos Financieros'!E3</f>
        <v>4</v>
      </c>
    </row>
    <row r="4" spans="1:8" x14ac:dyDescent="0.2">
      <c r="A4" s="74" t="s">
        <v>293</v>
      </c>
      <c r="B4" s="75"/>
      <c r="C4" s="75"/>
      <c r="D4" s="75"/>
      <c r="E4" s="75"/>
    </row>
    <row r="6" spans="1:8" x14ac:dyDescent="0.2">
      <c r="A6" s="75" t="s">
        <v>228</v>
      </c>
      <c r="B6" s="75"/>
      <c r="C6" s="75"/>
      <c r="D6" s="75"/>
      <c r="E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8" ht="15" x14ac:dyDescent="0.25">
      <c r="A8" s="78">
        <v>4100</v>
      </c>
      <c r="B8" s="76" t="s">
        <v>405</v>
      </c>
      <c r="C8" s="80">
        <f>SUM(C9:C54)</f>
        <v>13593679.109999999</v>
      </c>
      <c r="H8"/>
    </row>
    <row r="9" spans="1:8" x14ac:dyDescent="0.2">
      <c r="A9" s="78">
        <v>4110</v>
      </c>
      <c r="B9" s="76" t="s">
        <v>406</v>
      </c>
      <c r="C9" s="80">
        <v>0</v>
      </c>
    </row>
    <row r="10" spans="1:8" x14ac:dyDescent="0.2">
      <c r="A10" s="78">
        <v>4111</v>
      </c>
      <c r="B10" s="76" t="s">
        <v>407</v>
      </c>
      <c r="C10" s="80">
        <v>0</v>
      </c>
    </row>
    <row r="11" spans="1:8" x14ac:dyDescent="0.2">
      <c r="A11" s="78">
        <v>4112</v>
      </c>
      <c r="B11" s="76" t="s">
        <v>408</v>
      </c>
      <c r="C11" s="80">
        <v>0</v>
      </c>
    </row>
    <row r="12" spans="1:8" x14ac:dyDescent="0.2">
      <c r="A12" s="78">
        <v>4113</v>
      </c>
      <c r="B12" s="76" t="s">
        <v>409</v>
      </c>
      <c r="C12" s="80">
        <v>0</v>
      </c>
    </row>
    <row r="13" spans="1:8" x14ac:dyDescent="0.2">
      <c r="A13" s="78">
        <v>4114</v>
      </c>
      <c r="B13" s="76" t="s">
        <v>410</v>
      </c>
      <c r="C13" s="80">
        <v>0</v>
      </c>
    </row>
    <row r="14" spans="1:8" x14ac:dyDescent="0.2">
      <c r="A14" s="78">
        <v>4115</v>
      </c>
      <c r="B14" s="76" t="s">
        <v>411</v>
      </c>
      <c r="C14" s="80">
        <v>0</v>
      </c>
    </row>
    <row r="15" spans="1:8" x14ac:dyDescent="0.2">
      <c r="A15" s="78">
        <v>4116</v>
      </c>
      <c r="B15" s="76" t="s">
        <v>412</v>
      </c>
      <c r="C15" s="80">
        <v>0</v>
      </c>
    </row>
    <row r="16" spans="1:8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13593679.109999999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SUM(C56:C66)</f>
        <v>46873003.43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46873003.43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SUM(C71:C91)</f>
        <v>820204.4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794231.61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25972.79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+C97+C183+C215</f>
        <v>42728887.270000011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+C98+C105+C115</f>
        <v>40033869.600000009</v>
      </c>
      <c r="D97" s="83">
        <f>C97/$C$96</f>
        <v>0.93692750169293137</v>
      </c>
    </row>
    <row r="98" spans="1:4" x14ac:dyDescent="0.2">
      <c r="A98" s="78">
        <v>5110</v>
      </c>
      <c r="B98" s="76" t="s">
        <v>487</v>
      </c>
      <c r="C98" s="80">
        <f>SUM(C99:C104)</f>
        <v>15187182.310000001</v>
      </c>
      <c r="D98" s="83">
        <f t="shared" ref="D98:D161" si="0">C98/$C$96</f>
        <v>0.35543126162012029</v>
      </c>
    </row>
    <row r="99" spans="1:4" x14ac:dyDescent="0.2">
      <c r="A99" s="78">
        <v>5111</v>
      </c>
      <c r="B99" s="76" t="s">
        <v>488</v>
      </c>
      <c r="C99" s="80">
        <v>7027232.3899999997</v>
      </c>
      <c r="D99" s="83">
        <f t="shared" si="0"/>
        <v>0.16446092652952901</v>
      </c>
    </row>
    <row r="100" spans="1:4" x14ac:dyDescent="0.2">
      <c r="A100" s="78">
        <v>5112</v>
      </c>
      <c r="B100" s="76" t="s">
        <v>489</v>
      </c>
      <c r="C100" s="80">
        <v>2216794.7400000002</v>
      </c>
      <c r="D100" s="83">
        <f t="shared" si="0"/>
        <v>5.1880469668968275E-2</v>
      </c>
    </row>
    <row r="101" spans="1:4" x14ac:dyDescent="0.2">
      <c r="A101" s="78">
        <v>5113</v>
      </c>
      <c r="B101" s="76" t="s">
        <v>490</v>
      </c>
      <c r="C101" s="80">
        <v>729494.13</v>
      </c>
      <c r="D101" s="83">
        <f t="shared" si="0"/>
        <v>1.7072621746276516E-2</v>
      </c>
    </row>
    <row r="102" spans="1:4" x14ac:dyDescent="0.2">
      <c r="A102" s="78">
        <v>5114</v>
      </c>
      <c r="B102" s="76" t="s">
        <v>491</v>
      </c>
      <c r="C102" s="80">
        <v>2427884.63</v>
      </c>
      <c r="D102" s="83">
        <f t="shared" si="0"/>
        <v>5.6820684673074086E-2</v>
      </c>
    </row>
    <row r="103" spans="1:4" x14ac:dyDescent="0.2">
      <c r="A103" s="78">
        <v>5115</v>
      </c>
      <c r="B103" s="76" t="s">
        <v>492</v>
      </c>
      <c r="C103" s="80">
        <v>1430352.49</v>
      </c>
      <c r="D103" s="83">
        <f t="shared" si="0"/>
        <v>3.3475069944174554E-2</v>
      </c>
    </row>
    <row r="104" spans="1:4" x14ac:dyDescent="0.2">
      <c r="A104" s="78">
        <v>5116</v>
      </c>
      <c r="B104" s="76" t="s">
        <v>493</v>
      </c>
      <c r="C104" s="80">
        <v>1355423.93</v>
      </c>
      <c r="D104" s="83">
        <f t="shared" si="0"/>
        <v>3.1721489058097803E-2</v>
      </c>
    </row>
    <row r="105" spans="1:4" x14ac:dyDescent="0.2">
      <c r="A105" s="78">
        <v>5120</v>
      </c>
      <c r="B105" s="76" t="s">
        <v>494</v>
      </c>
      <c r="C105" s="80">
        <f>SUM(C106:C114)</f>
        <v>1945735.76</v>
      </c>
      <c r="D105" s="83">
        <f t="shared" si="0"/>
        <v>4.5536775804740012E-2</v>
      </c>
    </row>
    <row r="106" spans="1:4" x14ac:dyDescent="0.2">
      <c r="A106" s="78">
        <v>5121</v>
      </c>
      <c r="B106" s="76" t="s">
        <v>495</v>
      </c>
      <c r="C106" s="80">
        <v>717978.37</v>
      </c>
      <c r="D106" s="83">
        <f t="shared" si="0"/>
        <v>1.6803114142972152E-2</v>
      </c>
    </row>
    <row r="107" spans="1:4" x14ac:dyDescent="0.2">
      <c r="A107" s="78">
        <v>5122</v>
      </c>
      <c r="B107" s="76" t="s">
        <v>496</v>
      </c>
      <c r="C107" s="80">
        <v>38633.410000000003</v>
      </c>
      <c r="D107" s="83">
        <f t="shared" si="0"/>
        <v>9.0415202614285153E-4</v>
      </c>
    </row>
    <row r="108" spans="1:4" x14ac:dyDescent="0.2">
      <c r="A108" s="78">
        <v>5123</v>
      </c>
      <c r="B108" s="76" t="s">
        <v>497</v>
      </c>
      <c r="C108" s="80">
        <v>343034.71</v>
      </c>
      <c r="D108" s="83">
        <f t="shared" si="0"/>
        <v>8.0281685743977937E-3</v>
      </c>
    </row>
    <row r="109" spans="1:4" x14ac:dyDescent="0.2">
      <c r="A109" s="78">
        <v>5124</v>
      </c>
      <c r="B109" s="76" t="s">
        <v>498</v>
      </c>
      <c r="C109" s="80">
        <v>464307.91</v>
      </c>
      <c r="D109" s="83">
        <f t="shared" si="0"/>
        <v>1.0866370262957701E-2</v>
      </c>
    </row>
    <row r="110" spans="1:4" x14ac:dyDescent="0.2">
      <c r="A110" s="78">
        <v>5125</v>
      </c>
      <c r="B110" s="76" t="s">
        <v>499</v>
      </c>
      <c r="C110" s="80">
        <v>12684</v>
      </c>
      <c r="D110" s="83">
        <f t="shared" si="0"/>
        <v>2.9684835740867622E-4</v>
      </c>
    </row>
    <row r="111" spans="1:4" x14ac:dyDescent="0.2">
      <c r="A111" s="78">
        <v>5126</v>
      </c>
      <c r="B111" s="76" t="s">
        <v>500</v>
      </c>
      <c r="C111" s="80">
        <v>143741.22</v>
      </c>
      <c r="D111" s="83">
        <f t="shared" si="0"/>
        <v>3.3640290956259197E-3</v>
      </c>
    </row>
    <row r="112" spans="1:4" x14ac:dyDescent="0.2">
      <c r="A112" s="78">
        <v>5127</v>
      </c>
      <c r="B112" s="76" t="s">
        <v>501</v>
      </c>
      <c r="C112" s="80">
        <v>134671.53</v>
      </c>
      <c r="D112" s="83">
        <f t="shared" si="0"/>
        <v>3.1517677759550036E-3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90684.61</v>
      </c>
      <c r="D114" s="83">
        <f t="shared" si="0"/>
        <v>2.1223255692799131E-3</v>
      </c>
    </row>
    <row r="115" spans="1:4" x14ac:dyDescent="0.2">
      <c r="A115" s="78">
        <v>5130</v>
      </c>
      <c r="B115" s="76" t="s">
        <v>504</v>
      </c>
      <c r="C115" s="80">
        <f>SUM(C116:C124)</f>
        <v>22900951.530000005</v>
      </c>
      <c r="D115" s="83">
        <f t="shared" si="0"/>
        <v>0.53595946426807106</v>
      </c>
    </row>
    <row r="116" spans="1:4" x14ac:dyDescent="0.2">
      <c r="A116" s="78">
        <v>5131</v>
      </c>
      <c r="B116" s="76" t="s">
        <v>505</v>
      </c>
      <c r="C116" s="80">
        <v>1292261.26</v>
      </c>
      <c r="D116" s="83">
        <f t="shared" si="0"/>
        <v>3.0243269660506646E-2</v>
      </c>
    </row>
    <row r="117" spans="1:4" x14ac:dyDescent="0.2">
      <c r="A117" s="78">
        <v>5132</v>
      </c>
      <c r="B117" s="76" t="s">
        <v>506</v>
      </c>
      <c r="C117" s="80">
        <v>2799417.4</v>
      </c>
      <c r="D117" s="83">
        <f t="shared" si="0"/>
        <v>6.55158039176338E-2</v>
      </c>
    </row>
    <row r="118" spans="1:4" x14ac:dyDescent="0.2">
      <c r="A118" s="78">
        <v>5133</v>
      </c>
      <c r="B118" s="76" t="s">
        <v>507</v>
      </c>
      <c r="C118" s="80">
        <v>6588200.0499999998</v>
      </c>
      <c r="D118" s="83">
        <f t="shared" si="0"/>
        <v>0.15418608980780973</v>
      </c>
    </row>
    <row r="119" spans="1:4" x14ac:dyDescent="0.2">
      <c r="A119" s="78">
        <v>5134</v>
      </c>
      <c r="B119" s="76" t="s">
        <v>508</v>
      </c>
      <c r="C119" s="80">
        <v>241937.48</v>
      </c>
      <c r="D119" s="83">
        <f t="shared" si="0"/>
        <v>5.6621525964675552E-3</v>
      </c>
    </row>
    <row r="120" spans="1:4" x14ac:dyDescent="0.2">
      <c r="A120" s="78">
        <v>5135</v>
      </c>
      <c r="B120" s="76" t="s">
        <v>509</v>
      </c>
      <c r="C120" s="80">
        <v>3532849.87</v>
      </c>
      <c r="D120" s="83">
        <f t="shared" si="0"/>
        <v>8.2680596095944137E-2</v>
      </c>
    </row>
    <row r="121" spans="1:4" x14ac:dyDescent="0.2">
      <c r="A121" s="78">
        <v>5136</v>
      </c>
      <c r="B121" s="76" t="s">
        <v>510</v>
      </c>
      <c r="C121" s="80">
        <v>3346647.23</v>
      </c>
      <c r="D121" s="83">
        <f t="shared" si="0"/>
        <v>7.8322826636060897E-2</v>
      </c>
    </row>
    <row r="122" spans="1:4" x14ac:dyDescent="0.2">
      <c r="A122" s="78">
        <v>5137</v>
      </c>
      <c r="B122" s="76" t="s">
        <v>511</v>
      </c>
      <c r="C122" s="80">
        <v>311342.21000000002</v>
      </c>
      <c r="D122" s="83">
        <f t="shared" si="0"/>
        <v>7.2864572398681129E-3</v>
      </c>
    </row>
    <row r="123" spans="1:4" x14ac:dyDescent="0.2">
      <c r="A123" s="78">
        <v>5138</v>
      </c>
      <c r="B123" s="76" t="s">
        <v>512</v>
      </c>
      <c r="C123" s="80">
        <v>191440.66</v>
      </c>
      <c r="D123" s="83">
        <f t="shared" si="0"/>
        <v>4.4803567851019292E-3</v>
      </c>
    </row>
    <row r="124" spans="1:4" x14ac:dyDescent="0.2">
      <c r="A124" s="78">
        <v>5139</v>
      </c>
      <c r="B124" s="76" t="s">
        <v>513</v>
      </c>
      <c r="C124" s="80">
        <v>4596855.37</v>
      </c>
      <c r="D124" s="83">
        <f t="shared" si="0"/>
        <v>0.10758191152867808</v>
      </c>
    </row>
    <row r="125" spans="1:4" x14ac:dyDescent="0.2">
      <c r="A125" s="78">
        <v>5200</v>
      </c>
      <c r="B125" s="76" t="s">
        <v>514</v>
      </c>
      <c r="C125" s="80">
        <f>SUM(C126:C157)</f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SUM(C159:C167)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SUM(C169:C182)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SUM(C184:C214)</f>
        <v>2695017.6700000004</v>
      </c>
      <c r="D183" s="83">
        <f t="shared" si="1"/>
        <v>6.3072498307068597E-2</v>
      </c>
    </row>
    <row r="184" spans="1:4" x14ac:dyDescent="0.2">
      <c r="A184" s="78">
        <v>5510</v>
      </c>
      <c r="B184" s="76" t="s">
        <v>566</v>
      </c>
      <c r="C184" s="80"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2689931.74</v>
      </c>
      <c r="D189" s="83">
        <f t="shared" si="1"/>
        <v>6.2953470400541028E-2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5085.93</v>
      </c>
      <c r="D191" s="83">
        <f t="shared" si="1"/>
        <v>1.190279065275551E-4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SUM(C216:C217)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9" ht="18.95" customHeight="1" x14ac:dyDescent="0.2">
      <c r="A1" s="154" t="str">
        <f>ESF!A1</f>
        <v>Patronato de Explora</v>
      </c>
      <c r="B1" s="154"/>
      <c r="C1" s="154"/>
      <c r="D1" s="84" t="s">
        <v>288</v>
      </c>
      <c r="E1" s="85">
        <f>ESF!H1</f>
        <v>2018</v>
      </c>
    </row>
    <row r="2" spans="1:9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9" ht="18.95" customHeight="1" x14ac:dyDescent="0.2">
      <c r="A3" s="154" t="str">
        <f>ESF!A3</f>
        <v>Correspondiente del 01 de Enero al 31 de Diciembre</v>
      </c>
      <c r="B3" s="154"/>
      <c r="C3" s="154"/>
      <c r="D3" s="84" t="s">
        <v>292</v>
      </c>
      <c r="E3" s="85">
        <f>ESF!H3</f>
        <v>4</v>
      </c>
    </row>
    <row r="5" spans="1:9" x14ac:dyDescent="0.2">
      <c r="A5" s="87" t="s">
        <v>293</v>
      </c>
      <c r="B5" s="88"/>
      <c r="C5" s="88"/>
      <c r="D5" s="88"/>
      <c r="E5" s="88"/>
    </row>
    <row r="6" spans="1:9" x14ac:dyDescent="0.2">
      <c r="A6" s="88" t="s">
        <v>264</v>
      </c>
      <c r="B6" s="88"/>
      <c r="C6" s="88"/>
      <c r="D6" s="88"/>
      <c r="E6" s="88"/>
    </row>
    <row r="7" spans="1:9" ht="15" x14ac:dyDescent="0.25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  <c r="I7"/>
    </row>
    <row r="8" spans="1:9" x14ac:dyDescent="0.2">
      <c r="A8" s="90">
        <v>3110</v>
      </c>
      <c r="B8" s="86" t="s">
        <v>455</v>
      </c>
      <c r="C8" s="91">
        <v>0</v>
      </c>
    </row>
    <row r="9" spans="1:9" x14ac:dyDescent="0.2">
      <c r="A9" s="90">
        <v>3120</v>
      </c>
      <c r="B9" s="86" t="s">
        <v>595</v>
      </c>
      <c r="C9" s="91">
        <v>42480337.960000001</v>
      </c>
    </row>
    <row r="10" spans="1:9" x14ac:dyDescent="0.2">
      <c r="A10" s="90">
        <v>3130</v>
      </c>
      <c r="B10" s="86" t="s">
        <v>596</v>
      </c>
      <c r="C10" s="91">
        <v>0</v>
      </c>
    </row>
    <row r="12" spans="1:9" x14ac:dyDescent="0.2">
      <c r="A12" s="88" t="s">
        <v>266</v>
      </c>
      <c r="B12" s="88"/>
      <c r="C12" s="88"/>
      <c r="D12" s="88"/>
      <c r="E12" s="88"/>
    </row>
    <row r="13" spans="1:9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9" x14ac:dyDescent="0.2">
      <c r="A14" s="90">
        <v>3210</v>
      </c>
      <c r="B14" s="86" t="s">
        <v>598</v>
      </c>
      <c r="C14" s="91">
        <v>18557999.670000002</v>
      </c>
    </row>
    <row r="15" spans="1:9" x14ac:dyDescent="0.2">
      <c r="A15" s="90">
        <v>3220</v>
      </c>
      <c r="B15" s="86" t="s">
        <v>599</v>
      </c>
      <c r="C15" s="91">
        <v>60090062.229999997</v>
      </c>
    </row>
    <row r="16" spans="1:9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24" workbookViewId="0">
      <selection activeCell="C50" sqref="C50:C54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7" s="92" customFormat="1" ht="18.95" customHeight="1" x14ac:dyDescent="0.25">
      <c r="A1" s="155" t="str">
        <f>ESF!A1</f>
        <v>Patronato de Explora</v>
      </c>
      <c r="B1" s="155"/>
      <c r="C1" s="155"/>
      <c r="D1" s="84" t="s">
        <v>288</v>
      </c>
      <c r="E1" s="85">
        <f>ESF!H1</f>
        <v>2018</v>
      </c>
    </row>
    <row r="2" spans="1:7" s="92" customFormat="1" ht="18.95" customHeight="1" x14ac:dyDescent="0.25">
      <c r="A2" s="155" t="s">
        <v>612</v>
      </c>
      <c r="B2" s="155"/>
      <c r="C2" s="155"/>
      <c r="D2" s="84" t="s">
        <v>290</v>
      </c>
      <c r="E2" s="85" t="str">
        <f>ESF!H2</f>
        <v>Trimestral</v>
      </c>
    </row>
    <row r="3" spans="1:7" s="92" customFormat="1" ht="18.95" customHeight="1" x14ac:dyDescent="0.25">
      <c r="A3" s="155" t="str">
        <f>ESF!A3</f>
        <v>Correspondiente del 01 de Enero al 31 de Diciembre</v>
      </c>
      <c r="B3" s="155"/>
      <c r="C3" s="155"/>
      <c r="D3" s="84" t="s">
        <v>292</v>
      </c>
      <c r="E3" s="85">
        <f>ESF!H3</f>
        <v>4</v>
      </c>
    </row>
    <row r="4" spans="1:7" ht="15" x14ac:dyDescent="0.25">
      <c r="A4" s="87" t="s">
        <v>293</v>
      </c>
      <c r="B4" s="88"/>
      <c r="C4" s="88"/>
      <c r="D4" s="88"/>
      <c r="E4" s="88"/>
      <c r="G4"/>
    </row>
    <row r="6" spans="1:7" x14ac:dyDescent="0.2">
      <c r="A6" s="88" t="s">
        <v>267</v>
      </c>
      <c r="B6" s="88"/>
      <c r="C6" s="88"/>
      <c r="D6" s="88"/>
      <c r="E6" s="88"/>
    </row>
    <row r="7" spans="1:7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7" x14ac:dyDescent="0.2">
      <c r="A8" s="90">
        <v>1111</v>
      </c>
      <c r="B8" s="86" t="s">
        <v>613</v>
      </c>
      <c r="C8" s="91">
        <v>65256.5</v>
      </c>
      <c r="D8" s="91">
        <v>349419.94</v>
      </c>
    </row>
    <row r="9" spans="1:7" x14ac:dyDescent="0.2">
      <c r="A9" s="90">
        <v>1112</v>
      </c>
      <c r="B9" s="86" t="s">
        <v>614</v>
      </c>
      <c r="C9" s="91">
        <v>8523163.0600000005</v>
      </c>
      <c r="D9" s="91">
        <v>760164.12</v>
      </c>
    </row>
    <row r="10" spans="1:7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7" x14ac:dyDescent="0.2">
      <c r="A11" s="90">
        <v>1114</v>
      </c>
      <c r="B11" s="86" t="s">
        <v>294</v>
      </c>
      <c r="C11" s="91">
        <v>9836572.3499999996</v>
      </c>
      <c r="D11" s="91">
        <v>20866796.309999999</v>
      </c>
    </row>
    <row r="12" spans="1:7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7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7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7" x14ac:dyDescent="0.2">
      <c r="A15" s="90">
        <v>1110</v>
      </c>
      <c r="B15" s="86" t="s">
        <v>618</v>
      </c>
      <c r="C15" s="91">
        <f>SUM(C8:C14)</f>
        <v>18424991.91</v>
      </c>
      <c r="D15" s="91">
        <f>SUM(D8:D14)</f>
        <v>21976380.369999997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75493865.469999999</v>
      </c>
      <c r="D20" s="91">
        <v>100</v>
      </c>
      <c r="E20" s="91">
        <f t="shared" ref="E20" si="0">SUM(E21:E27)</f>
        <v>25524658.329999998</v>
      </c>
    </row>
    <row r="21" spans="1:5" x14ac:dyDescent="0.2">
      <c r="A21" s="90">
        <v>1231</v>
      </c>
      <c r="B21" s="86" t="s">
        <v>329</v>
      </c>
      <c r="C21" s="91">
        <v>0</v>
      </c>
      <c r="D21" s="91">
        <v>100</v>
      </c>
      <c r="E21" s="91">
        <v>-426412.5</v>
      </c>
    </row>
    <row r="22" spans="1:5" x14ac:dyDescent="0.2">
      <c r="A22" s="90">
        <v>1232</v>
      </c>
      <c r="B22" s="86" t="s">
        <v>330</v>
      </c>
      <c r="C22" s="91">
        <v>0</v>
      </c>
      <c r="D22" s="91"/>
      <c r="E22" s="91"/>
    </row>
    <row r="23" spans="1:5" x14ac:dyDescent="0.2">
      <c r="A23" s="90">
        <v>1233</v>
      </c>
      <c r="B23" s="86" t="s">
        <v>331</v>
      </c>
      <c r="C23" s="91">
        <v>42201353.82</v>
      </c>
      <c r="D23" s="91">
        <v>100</v>
      </c>
      <c r="E23" s="91">
        <v>2684959.09</v>
      </c>
    </row>
    <row r="24" spans="1:5" x14ac:dyDescent="0.2">
      <c r="A24" s="90">
        <v>1234</v>
      </c>
      <c r="B24" s="86" t="s">
        <v>332</v>
      </c>
      <c r="C24" s="91">
        <v>0</v>
      </c>
      <c r="D24" s="91"/>
      <c r="E24" s="91"/>
    </row>
    <row r="25" spans="1:5" x14ac:dyDescent="0.2">
      <c r="A25" s="90">
        <v>1235</v>
      </c>
      <c r="B25" s="86" t="s">
        <v>333</v>
      </c>
      <c r="C25" s="91">
        <v>0</v>
      </c>
      <c r="D25" s="91"/>
      <c r="E25" s="91"/>
    </row>
    <row r="26" spans="1:5" x14ac:dyDescent="0.2">
      <c r="A26" s="90">
        <v>1236</v>
      </c>
      <c r="B26" s="86" t="s">
        <v>334</v>
      </c>
      <c r="C26" s="91">
        <v>33292511.649999999</v>
      </c>
      <c r="D26" s="91">
        <v>100</v>
      </c>
      <c r="E26" s="91">
        <f>26453516.04-3187404.3</f>
        <v>23266111.739999998</v>
      </c>
    </row>
    <row r="27" spans="1:5" x14ac:dyDescent="0.2">
      <c r="A27" s="90">
        <v>1239</v>
      </c>
      <c r="B27" s="86" t="s">
        <v>335</v>
      </c>
      <c r="C27" s="91">
        <v>0</v>
      </c>
      <c r="D27" s="91"/>
      <c r="E27" s="91"/>
    </row>
    <row r="28" spans="1:5" x14ac:dyDescent="0.2">
      <c r="A28" s="90">
        <v>1240</v>
      </c>
      <c r="B28" s="86" t="s">
        <v>336</v>
      </c>
      <c r="C28" s="91">
        <f>SUM(C29:C36)</f>
        <v>20874239.449999999</v>
      </c>
      <c r="D28" s="91">
        <v>100</v>
      </c>
      <c r="E28" s="91">
        <f t="shared" ref="E28" si="1">SUM(E29:E36)</f>
        <v>4638958.09</v>
      </c>
    </row>
    <row r="29" spans="1:5" x14ac:dyDescent="0.2">
      <c r="A29" s="90">
        <v>1241</v>
      </c>
      <c r="B29" s="86" t="s">
        <v>337</v>
      </c>
      <c r="C29" s="91">
        <v>10010920.210000001</v>
      </c>
      <c r="D29" s="91">
        <v>100</v>
      </c>
      <c r="E29" s="91">
        <v>2452845.9300000002</v>
      </c>
    </row>
    <row r="30" spans="1:5" x14ac:dyDescent="0.2">
      <c r="A30" s="90">
        <v>1242</v>
      </c>
      <c r="B30" s="86" t="s">
        <v>338</v>
      </c>
      <c r="C30" s="91">
        <v>10233930.08</v>
      </c>
      <c r="D30" s="91">
        <v>100</v>
      </c>
      <c r="E30" s="91">
        <v>2178937.16</v>
      </c>
    </row>
    <row r="31" spans="1:5" x14ac:dyDescent="0.2">
      <c r="A31" s="90">
        <v>1243</v>
      </c>
      <c r="B31" s="86" t="s">
        <v>339</v>
      </c>
      <c r="C31" s="91">
        <v>0</v>
      </c>
      <c r="D31" s="91"/>
      <c r="E31" s="91"/>
    </row>
    <row r="32" spans="1:5" x14ac:dyDescent="0.2">
      <c r="A32" s="90">
        <v>1244</v>
      </c>
      <c r="B32" s="86" t="s">
        <v>340</v>
      </c>
      <c r="C32" s="91">
        <v>346486.14</v>
      </c>
      <c r="D32" s="91"/>
      <c r="E32" s="91">
        <v>0</v>
      </c>
    </row>
    <row r="33" spans="1:5" x14ac:dyDescent="0.2">
      <c r="A33" s="90">
        <v>1245</v>
      </c>
      <c r="B33" s="86" t="s">
        <v>341</v>
      </c>
      <c r="C33" s="91">
        <v>75369</v>
      </c>
      <c r="D33" s="91"/>
      <c r="E33" s="91"/>
    </row>
    <row r="34" spans="1:5" x14ac:dyDescent="0.2">
      <c r="A34" s="90">
        <v>1246</v>
      </c>
      <c r="B34" s="86" t="s">
        <v>342</v>
      </c>
      <c r="C34" s="91">
        <v>207534.02</v>
      </c>
      <c r="D34" s="91">
        <v>100</v>
      </c>
      <c r="E34" s="91">
        <v>7175</v>
      </c>
    </row>
    <row r="35" spans="1:5" x14ac:dyDescent="0.2">
      <c r="A35" s="90">
        <v>1247</v>
      </c>
      <c r="B35" s="86" t="s">
        <v>343</v>
      </c>
      <c r="C35" s="91">
        <v>0</v>
      </c>
      <c r="D35" s="91"/>
      <c r="E35" s="91"/>
    </row>
    <row r="36" spans="1:5" x14ac:dyDescent="0.2">
      <c r="A36" s="90">
        <v>1248</v>
      </c>
      <c r="B36" s="86" t="s">
        <v>344</v>
      </c>
      <c r="C36" s="91">
        <v>0</v>
      </c>
      <c r="D36" s="91"/>
      <c r="E36" s="91"/>
    </row>
    <row r="37" spans="1:5" x14ac:dyDescent="0.2">
      <c r="A37" s="90">
        <v>1250</v>
      </c>
      <c r="B37" s="86" t="s">
        <v>346</v>
      </c>
      <c r="C37" s="91">
        <f>SUM(C38:C42)</f>
        <v>4365086.43</v>
      </c>
      <c r="D37" s="91">
        <v>100</v>
      </c>
      <c r="E37" s="91">
        <f t="shared" ref="E37" si="2">SUM(E38:E42)</f>
        <v>2206230.08</v>
      </c>
    </row>
    <row r="38" spans="1:5" x14ac:dyDescent="0.2">
      <c r="A38" s="90">
        <v>1251</v>
      </c>
      <c r="B38" s="86" t="s">
        <v>347</v>
      </c>
      <c r="C38" s="91">
        <v>3403309.48</v>
      </c>
      <c r="D38" s="91">
        <v>100</v>
      </c>
      <c r="E38" s="91">
        <v>2041804</v>
      </c>
    </row>
    <row r="39" spans="1:5" x14ac:dyDescent="0.2">
      <c r="A39" s="90">
        <v>1252</v>
      </c>
      <c r="B39" s="86" t="s">
        <v>348</v>
      </c>
      <c r="C39" s="91">
        <v>114549.5</v>
      </c>
      <c r="D39" s="91">
        <v>100</v>
      </c>
      <c r="E39" s="91">
        <v>26782.43</v>
      </c>
    </row>
    <row r="40" spans="1:5" x14ac:dyDescent="0.2">
      <c r="A40" s="90">
        <v>1253</v>
      </c>
      <c r="B40" s="86" t="s">
        <v>349</v>
      </c>
      <c r="C40" s="91">
        <v>0</v>
      </c>
      <c r="D40" s="91"/>
      <c r="E40" s="91"/>
    </row>
    <row r="41" spans="1:5" x14ac:dyDescent="0.2">
      <c r="A41" s="90">
        <v>1254</v>
      </c>
      <c r="B41" s="86" t="s">
        <v>350</v>
      </c>
      <c r="C41" s="91">
        <v>847227.45</v>
      </c>
      <c r="D41" s="91">
        <v>100</v>
      </c>
      <c r="E41" s="91">
        <f>139433.65-1790</f>
        <v>137643.65</v>
      </c>
    </row>
    <row r="42" spans="1:5" x14ac:dyDescent="0.2">
      <c r="A42" s="90">
        <v>1259</v>
      </c>
      <c r="B42" s="86" t="s">
        <v>351</v>
      </c>
      <c r="C42" s="91">
        <v>0</v>
      </c>
      <c r="D42" s="91"/>
      <c r="E42" s="91"/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SUM(C47:C80)</f>
        <v>2695017.6700000004</v>
      </c>
      <c r="D46" s="91">
        <f>SUM(D47:D80)</f>
        <v>0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2689931.74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5085.93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4" sqref="B14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2018-03-08T17:54:20Z</cp:lastPrinted>
  <dcterms:created xsi:type="dcterms:W3CDTF">2012-12-11T20:36:24Z</dcterms:created>
  <dcterms:modified xsi:type="dcterms:W3CDTF">2019-01-17T19:35:40Z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